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08" windowHeight="5400" activeTab="2"/>
  </bookViews>
  <sheets>
    <sheet name="Chart3" sheetId="1" r:id="rId1"/>
    <sheet name="Chart4" sheetId="2" r:id="rId2"/>
    <sheet name="Sheet6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<sst xmlns="http://schemas.openxmlformats.org/spreadsheetml/2006/main" count="47" uniqueCount="45">
  <si>
    <t>slope</t>
  </si>
  <si>
    <t>intercept</t>
  </si>
  <si>
    <t>std err est.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</si>
  <si>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</si>
  <si>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</si>
  <si>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</si>
  <si>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</si>
  <si>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</si>
  <si>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</si>
  <si>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</si>
  <si>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</si>
  <si>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</si>
  <si>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</si>
  <si>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</si>
  <si>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</si>
  <si>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</si>
  <si>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</si>
  <si>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</si>
  <si>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</si>
  <si>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</si>
  <si>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</si>
  <si>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</si>
  <si>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</si>
  <si>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</si>
  <si>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</si>
  <si>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</si>
  <si>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</si>
  <si>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</si>
  <si>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</si>
  <si>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</si>
  <si>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</si>
  <si>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</si>
  <si>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Y-hat</t>
  </si>
  <si>
    <t>Y</t>
  </si>
  <si>
    <t>X</t>
  </si>
  <si>
    <r>
      <t>b</t>
    </r>
    <r>
      <rPr>
        <b/>
        <vertAlign val="subscript"/>
        <sz val="14"/>
        <rFont val="Arial"/>
        <family val="2"/>
      </rPr>
      <t>0</t>
    </r>
    <r>
      <rPr>
        <b/>
        <sz val="14"/>
        <rFont val="Arial"/>
        <family val="2"/>
      </rPr>
      <t xml:space="preserve"> =</t>
    </r>
  </si>
  <si>
    <r>
      <t>b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=</t>
    </r>
  </si>
  <si>
    <r>
      <t>S</t>
    </r>
    <r>
      <rPr>
        <b/>
        <vertAlign val="sub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=</t>
    </r>
  </si>
  <si>
    <t>r =</t>
  </si>
  <si>
    <r>
      <t>r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=</t>
    </r>
  </si>
  <si>
    <t>total variation =</t>
  </si>
  <si>
    <t>explained variation =</t>
  </si>
  <si>
    <t>unexplained variation =</t>
  </si>
  <si>
    <t>&lt;== formula to paste for new random data</t>
  </si>
  <si>
    <t>resid^2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</si>
</sst>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"/>
  </numFmts>
  <fonts count="7">
    <font>
      <sz val="10"/>
      <name val="Arial"/>
      <family val="0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Sheet1!$A$4:$A$13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Sheet1!$B$4:$B$13</c:f>
              <c:numCache>
                <c:ptCount val="10"/>
                <c:pt idx="0">
                  <c:v>467</c:v>
                </c:pt>
                <c:pt idx="1">
                  <c:v>473</c:v>
                </c:pt>
                <c:pt idx="2">
                  <c:v>489</c:v>
                </c:pt>
                <c:pt idx="3">
                  <c:v>455</c:v>
                </c:pt>
                <c:pt idx="4">
                  <c:v>453</c:v>
                </c:pt>
                <c:pt idx="5">
                  <c:v>430</c:v>
                </c:pt>
                <c:pt idx="6">
                  <c:v>393</c:v>
                </c:pt>
                <c:pt idx="7">
                  <c:v>319</c:v>
                </c:pt>
                <c:pt idx="8">
                  <c:v>324</c:v>
                </c:pt>
                <c:pt idx="9">
                  <c:v>333</c:v>
                </c:pt>
              </c:numCache>
            </c:numRef>
          </c:yVal>
          <c:smooth val="0"/>
        </c:ser>
        <c:ser>
          <c:idx val="1"/>
          <c:order val="1"/>
          <c:tx>
            <c:v>Y-hat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Sheet1!$A$4:$A$13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Sheet1!$C$4:$C$13</c:f>
              <c:numCache>
                <c:ptCount val="10"/>
                <c:pt idx="0">
                  <c:v>503.8181818181818</c:v>
                </c:pt>
                <c:pt idx="1">
                  <c:v>483.76969696969695</c:v>
                </c:pt>
                <c:pt idx="2">
                  <c:v>463.72121212121215</c:v>
                </c:pt>
                <c:pt idx="3">
                  <c:v>443.6727272727273</c:v>
                </c:pt>
                <c:pt idx="4">
                  <c:v>423.6242424242424</c:v>
                </c:pt>
                <c:pt idx="5">
                  <c:v>403.57575757575756</c:v>
                </c:pt>
                <c:pt idx="6">
                  <c:v>383.5272727272727</c:v>
                </c:pt>
                <c:pt idx="7">
                  <c:v>363.4787878787879</c:v>
                </c:pt>
                <c:pt idx="8">
                  <c:v>343.43030303030304</c:v>
                </c:pt>
                <c:pt idx="9">
                  <c:v>323.3818181818182</c:v>
                </c:pt>
              </c:numCache>
            </c:numRef>
          </c:yVal>
          <c:smooth val="0"/>
        </c:ser>
        <c:axId val="18144372"/>
        <c:axId val="29081621"/>
      </c:scatterChart>
      <c:valAx>
        <c:axId val="181443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9081621"/>
        <c:crosses val="autoZero"/>
        <c:crossBetween val="midCat"/>
        <c:dispUnits/>
      </c:valAx>
      <c:valAx>
        <c:axId val="29081621"/>
        <c:scaling>
          <c:orientation val="minMax"/>
          <c:min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81443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375"/>
          <c:w val="0.86075"/>
          <c:h val="0.812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Sheet1!$A$4:$A$13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Sheet1!$B$4:$B$13</c:f>
              <c:numCache>
                <c:ptCount val="10"/>
                <c:pt idx="0">
                  <c:v>467</c:v>
                </c:pt>
                <c:pt idx="1">
                  <c:v>473</c:v>
                </c:pt>
                <c:pt idx="2">
                  <c:v>489</c:v>
                </c:pt>
                <c:pt idx="3">
                  <c:v>455</c:v>
                </c:pt>
                <c:pt idx="4">
                  <c:v>453</c:v>
                </c:pt>
                <c:pt idx="5">
                  <c:v>430</c:v>
                </c:pt>
                <c:pt idx="6">
                  <c:v>393</c:v>
                </c:pt>
                <c:pt idx="7">
                  <c:v>319</c:v>
                </c:pt>
                <c:pt idx="8">
                  <c:v>324</c:v>
                </c:pt>
                <c:pt idx="9">
                  <c:v>333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Sheet1!$A$4:$A$13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Sheet6!$B$25:$B$34</c:f>
              <c:numCache>
                <c:ptCount val="10"/>
                <c:pt idx="0">
                  <c:v>503.8181818181819</c:v>
                </c:pt>
                <c:pt idx="1">
                  <c:v>483.76969696969707</c:v>
                </c:pt>
                <c:pt idx="2">
                  <c:v>463.7212121212122</c:v>
                </c:pt>
                <c:pt idx="3">
                  <c:v>443.67272727272734</c:v>
                </c:pt>
                <c:pt idx="4">
                  <c:v>423.6242424242424</c:v>
                </c:pt>
                <c:pt idx="5">
                  <c:v>403.5757575757576</c:v>
                </c:pt>
                <c:pt idx="6">
                  <c:v>383.5272727272727</c:v>
                </c:pt>
                <c:pt idx="7">
                  <c:v>363.47878787878784</c:v>
                </c:pt>
                <c:pt idx="8">
                  <c:v>343.430303030303</c:v>
                </c:pt>
                <c:pt idx="9">
                  <c:v>323.3818181818181</c:v>
                </c:pt>
              </c:numCache>
            </c:numRef>
          </c:yVal>
          <c:smooth val="0"/>
        </c:ser>
        <c:axId val="60407998"/>
        <c:axId val="6801071"/>
      </c:scatterChart>
      <c:valAx>
        <c:axId val="6040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801071"/>
        <c:crossesAt val="200"/>
        <c:crossBetween val="midCat"/>
        <c:dispUnits/>
      </c:valAx>
      <c:valAx>
        <c:axId val="6801071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0407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57"/>
          <c:w val="0.21925"/>
          <c:h val="0.0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7">
      <selection activeCell="B7" sqref="B7"/>
    </sheetView>
  </sheetViews>
  <sheetFormatPr defaultColWidth="9.140625" defaultRowHeight="12.75"/>
  <cols>
    <col min="1" max="1" width="22.421875" style="5" customWidth="1"/>
    <col min="2" max="2" width="15.140625" style="5" customWidth="1"/>
    <col min="3" max="3" width="18.421875" style="5" customWidth="1"/>
    <col min="4" max="4" width="8.8515625" style="5" customWidth="1"/>
    <col min="5" max="5" width="10.00390625" style="5" customWidth="1"/>
    <col min="6" max="6" width="18.57421875" style="5" customWidth="1"/>
    <col min="7" max="7" width="11.8515625" style="5" customWidth="1"/>
    <col min="8" max="8" width="15.57421875" style="5" customWidth="1"/>
    <col min="9" max="9" width="15.421875" style="5" customWidth="1"/>
    <col min="10" max="16384" width="8.8515625" style="5" customWidth="1"/>
  </cols>
  <sheetData>
    <row r="1" ht="15">
      <c r="A1" s="5" t="s">
        <v>3</v>
      </c>
    </row>
    <row r="2" ht="15.75" thickBot="1"/>
    <row r="3" spans="1:2" ht="15">
      <c r="A3" s="6" t="s">
        <v>4</v>
      </c>
      <c r="B3" s="6"/>
    </row>
    <row r="4" spans="1:2" ht="15">
      <c r="A4" s="7" t="s">
        <v>5</v>
      </c>
      <c r="B4" s="7">
        <v>0.916260108881439</v>
      </c>
    </row>
    <row r="5" spans="1:2" ht="15">
      <c r="A5" s="7" t="s">
        <v>6</v>
      </c>
      <c r="B5" s="7">
        <v>0.8395325871274265</v>
      </c>
    </row>
    <row r="6" spans="1:2" ht="15">
      <c r="A6" s="7" t="s">
        <v>7</v>
      </c>
      <c r="B6" s="7">
        <v>0.8194741605183549</v>
      </c>
    </row>
    <row r="7" spans="1:2" ht="15">
      <c r="A7" s="7" t="s">
        <v>8</v>
      </c>
      <c r="B7" s="7">
        <v>28.14739344194694</v>
      </c>
    </row>
    <row r="8" spans="1:2" ht="15.75" thickBot="1">
      <c r="A8" s="8" t="s">
        <v>9</v>
      </c>
      <c r="B8" s="8">
        <v>10</v>
      </c>
    </row>
    <row r="10" ht="15.75" thickBot="1">
      <c r="A10" s="5" t="s">
        <v>10</v>
      </c>
    </row>
    <row r="11" spans="1:6" ht="15">
      <c r="A11" s="9"/>
      <c r="B11" s="9" t="s">
        <v>15</v>
      </c>
      <c r="C11" s="9" t="s">
        <v>16</v>
      </c>
      <c r="D11" s="9" t="s">
        <v>17</v>
      </c>
      <c r="E11" s="9" t="s">
        <v>18</v>
      </c>
      <c r="F11" s="9" t="s">
        <v>19</v>
      </c>
    </row>
    <row r="12" spans="1:6" ht="15">
      <c r="A12" s="7" t="s">
        <v>11</v>
      </c>
      <c r="B12" s="7">
        <v>1</v>
      </c>
      <c r="C12" s="7">
        <v>33160.19393939394</v>
      </c>
      <c r="D12" s="7">
        <v>33160.19393939394</v>
      </c>
      <c r="E12" s="7">
        <v>41.85435894297594</v>
      </c>
      <c r="F12" s="7">
        <v>0.00019426028023010602</v>
      </c>
    </row>
    <row r="13" spans="1:6" ht="15">
      <c r="A13" s="7" t="s">
        <v>12</v>
      </c>
      <c r="B13" s="7">
        <v>8</v>
      </c>
      <c r="C13" s="7">
        <v>6338.206060606059</v>
      </c>
      <c r="D13" s="7">
        <v>792.2757575757573</v>
      </c>
      <c r="E13" s="7"/>
      <c r="F13" s="7"/>
    </row>
    <row r="14" spans="1:6" ht="15.75" thickBot="1">
      <c r="A14" s="8" t="s">
        <v>13</v>
      </c>
      <c r="B14" s="8">
        <v>9</v>
      </c>
      <c r="C14" s="8">
        <v>39498.4</v>
      </c>
      <c r="D14" s="8"/>
      <c r="E14" s="8"/>
      <c r="F14" s="8"/>
    </row>
    <row r="15" ht="15.75" thickBot="1"/>
    <row r="16" spans="1:9" ht="15">
      <c r="A16" s="9"/>
      <c r="B16" s="9" t="s">
        <v>20</v>
      </c>
      <c r="C16" s="9" t="s">
        <v>8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26</v>
      </c>
    </row>
    <row r="17" spans="1:9" ht="15">
      <c r="A17" s="7" t="s">
        <v>14</v>
      </c>
      <c r="B17" s="7">
        <v>523.8666666666668</v>
      </c>
      <c r="C17" s="7">
        <v>19.228330319314956</v>
      </c>
      <c r="D17" s="7">
        <v>27.244521909447336</v>
      </c>
      <c r="E17" s="7">
        <v>3.5499516266568595E-09</v>
      </c>
      <c r="F17" s="7">
        <v>479.52602876306383</v>
      </c>
      <c r="G17" s="7">
        <v>568.2073045702698</v>
      </c>
      <c r="H17" s="7">
        <v>479.52602876306383</v>
      </c>
      <c r="I17" s="7">
        <v>568.2073045702698</v>
      </c>
    </row>
    <row r="18" spans="1:9" ht="15.75" thickBot="1">
      <c r="A18" s="8" t="s">
        <v>27</v>
      </c>
      <c r="B18" s="8">
        <v>-2.0048484848484867</v>
      </c>
      <c r="C18" s="8">
        <v>0.30989260262338936</v>
      </c>
      <c r="D18" s="8">
        <v>-6.469494488982582</v>
      </c>
      <c r="E18" s="8">
        <v>0.00019426028023010532</v>
      </c>
      <c r="F18" s="8">
        <v>-2.719462570093636</v>
      </c>
      <c r="G18" s="8">
        <v>-1.2902343996033374</v>
      </c>
      <c r="H18" s="8">
        <v>-2.719462570093636</v>
      </c>
      <c r="I18" s="8">
        <v>-1.2902343996033374</v>
      </c>
    </row>
    <row r="22" ht="15">
      <c r="A22" s="5" t="s">
        <v>28</v>
      </c>
    </row>
    <row r="23" ht="15.75" thickBot="1"/>
    <row r="24" spans="1:3" ht="15">
      <c r="A24" s="9" t="s">
        <v>29</v>
      </c>
      <c r="B24" s="9" t="s">
        <v>30</v>
      </c>
      <c r="C24" s="9" t="s">
        <v>31</v>
      </c>
    </row>
    <row r="25" spans="1:3" ht="15">
      <c r="A25" s="7">
        <v>1</v>
      </c>
      <c r="B25" s="7">
        <v>503.8181818181819</v>
      </c>
      <c r="C25" s="7">
        <v>-36.81818181818193</v>
      </c>
    </row>
    <row r="26" spans="1:3" ht="15">
      <c r="A26" s="7">
        <v>2</v>
      </c>
      <c r="B26" s="7">
        <v>483.76969696969707</v>
      </c>
      <c r="C26" s="7">
        <v>-10.769696969697065</v>
      </c>
    </row>
    <row r="27" spans="1:3" ht="15">
      <c r="A27" s="7">
        <v>3</v>
      </c>
      <c r="B27" s="7">
        <v>463.7212121212122</v>
      </c>
      <c r="C27" s="7">
        <v>25.278787878787796</v>
      </c>
    </row>
    <row r="28" spans="1:3" ht="15">
      <c r="A28" s="7">
        <v>4</v>
      </c>
      <c r="B28" s="7">
        <v>443.67272727272734</v>
      </c>
      <c r="C28" s="7">
        <v>11.327272727272657</v>
      </c>
    </row>
    <row r="29" spans="1:3" ht="15">
      <c r="A29" s="7">
        <v>5</v>
      </c>
      <c r="B29" s="7">
        <v>423.6242424242424</v>
      </c>
      <c r="C29" s="7">
        <v>29.375757575757575</v>
      </c>
    </row>
    <row r="30" spans="1:3" ht="15">
      <c r="A30" s="7">
        <v>6</v>
      </c>
      <c r="B30" s="7">
        <v>403.5757575757576</v>
      </c>
      <c r="C30" s="7">
        <v>26.42424242424238</v>
      </c>
    </row>
    <row r="31" spans="1:3" ht="15">
      <c r="A31" s="7">
        <v>7</v>
      </c>
      <c r="B31" s="7">
        <v>383.5272727272727</v>
      </c>
      <c r="C31" s="7">
        <v>9.472727272727298</v>
      </c>
    </row>
    <row r="32" spans="1:3" ht="15">
      <c r="A32" s="7">
        <v>8</v>
      </c>
      <c r="B32" s="7">
        <v>363.47878787878784</v>
      </c>
      <c r="C32" s="7">
        <v>-44.47878787878784</v>
      </c>
    </row>
    <row r="33" spans="1:3" ht="15">
      <c r="A33" s="7">
        <v>9</v>
      </c>
      <c r="B33" s="7">
        <v>343.430303030303</v>
      </c>
      <c r="C33" s="7">
        <v>-19.43030303030298</v>
      </c>
    </row>
    <row r="34" spans="1:3" ht="15.75" thickBot="1">
      <c r="A34" s="8">
        <v>10</v>
      </c>
      <c r="B34" s="8">
        <v>323.3818181818181</v>
      </c>
      <c r="C34" s="8">
        <v>9.618181818181881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6">
      <selection activeCell="H3" sqref="H3"/>
    </sheetView>
  </sheetViews>
  <sheetFormatPr defaultColWidth="9.140625" defaultRowHeight="12.75"/>
  <cols>
    <col min="1" max="1" width="9.7109375" style="2" customWidth="1"/>
    <col min="2" max="2" width="8.8515625" style="2" customWidth="1"/>
    <col min="3" max="3" width="9.7109375" style="2" customWidth="1"/>
    <col min="4" max="4" width="14.7109375" style="2" customWidth="1"/>
    <col min="5" max="5" width="10.7109375" style="2" customWidth="1"/>
    <col min="6" max="6" width="11.7109375" style="2" bestFit="1" customWidth="1"/>
    <col min="7" max="7" width="8.8515625" style="2" customWidth="1"/>
    <col min="8" max="8" width="12.00390625" style="2" customWidth="1"/>
    <col min="9" max="9" width="15.7109375" style="2" customWidth="1"/>
    <col min="10" max="16384" width="8.8515625" style="2" customWidth="1"/>
  </cols>
  <sheetData>
    <row r="3" spans="1:8" ht="17.25">
      <c r="A3" s="1" t="s">
        <v>34</v>
      </c>
      <c r="B3" s="1" t="s">
        <v>33</v>
      </c>
      <c r="C3" s="1" t="s">
        <v>32</v>
      </c>
      <c r="D3" s="1" t="s">
        <v>12</v>
      </c>
      <c r="H3" s="1" t="s">
        <v>44</v>
      </c>
    </row>
    <row r="4" spans="1:8" ht="21">
      <c r="A4" s="2">
        <v>10</v>
      </c>
      <c r="B4" s="2">
        <v>467</v>
      </c>
      <c r="C4" s="3">
        <f>$F$5+$F$4*A4</f>
        <v>503.8181818181818</v>
      </c>
      <c r="D4" s="3">
        <f>B4-C4</f>
        <v>-36.81818181818181</v>
      </c>
      <c r="E4" s="1" t="s">
        <v>35</v>
      </c>
      <c r="F4" s="2">
        <f>SLOPE(B4:B13,A4:A13)</f>
        <v>-2.004848484848485</v>
      </c>
      <c r="H4" s="4">
        <f>D4^2</f>
        <v>1355.578512396694</v>
      </c>
    </row>
    <row r="5" spans="1:8" ht="21">
      <c r="A5" s="2">
        <v>20</v>
      </c>
      <c r="B5" s="2">
        <v>473</v>
      </c>
      <c r="C5" s="3">
        <f>$F$5+$F$4*A5</f>
        <v>483.76969696969695</v>
      </c>
      <c r="D5" s="3">
        <f aca="true" t="shared" si="0" ref="D5:D13">B5-C5</f>
        <v>-10.769696969696952</v>
      </c>
      <c r="E5" s="1" t="s">
        <v>36</v>
      </c>
      <c r="F5" s="2">
        <f>INTERCEPT(B4:B13,A4:A13)</f>
        <v>523.8666666666667</v>
      </c>
      <c r="H5" s="4">
        <f>D5^2</f>
        <v>115.9863728190997</v>
      </c>
    </row>
    <row r="6" spans="1:8" ht="17.25">
      <c r="A6" s="2">
        <v>30</v>
      </c>
      <c r="B6" s="2">
        <v>489</v>
      </c>
      <c r="C6" s="3">
        <f>$F$5+$F$4*A6</f>
        <v>463.72121212121215</v>
      </c>
      <c r="D6" s="3">
        <f t="shared" si="0"/>
        <v>25.278787878787853</v>
      </c>
      <c r="H6" s="4">
        <f>D6^2</f>
        <v>639.0171166207516</v>
      </c>
    </row>
    <row r="7" spans="1:8" ht="21">
      <c r="A7" s="2">
        <v>40</v>
      </c>
      <c r="B7" s="2">
        <v>455</v>
      </c>
      <c r="C7" s="3">
        <f>$F$5+$F$4*A7</f>
        <v>443.6727272727273</v>
      </c>
      <c r="D7" s="3">
        <f t="shared" si="0"/>
        <v>11.327272727272714</v>
      </c>
      <c r="E7" s="1" t="s">
        <v>37</v>
      </c>
      <c r="F7" s="2">
        <f>E19</f>
        <v>28.147393441946896</v>
      </c>
      <c r="H7" s="4">
        <f>D7^2</f>
        <v>128.30710743801623</v>
      </c>
    </row>
    <row r="8" spans="1:8" ht="17.25">
      <c r="A8" s="2">
        <v>50</v>
      </c>
      <c r="B8" s="2">
        <v>453</v>
      </c>
      <c r="C8" s="3">
        <f>$F$5+$F$4*A8</f>
        <v>423.6242424242424</v>
      </c>
      <c r="D8" s="3">
        <f t="shared" si="0"/>
        <v>29.375757575757575</v>
      </c>
      <c r="H8" s="4">
        <f>D8^2</f>
        <v>862.9351331496786</v>
      </c>
    </row>
    <row r="9" spans="1:8" ht="17.25">
      <c r="A9" s="2">
        <v>60</v>
      </c>
      <c r="B9" s="2">
        <v>430</v>
      </c>
      <c r="C9" s="3">
        <f>$F$5+$F$4*A9</f>
        <v>403.57575757575756</v>
      </c>
      <c r="D9" s="3">
        <f t="shared" si="0"/>
        <v>26.424242424242436</v>
      </c>
      <c r="E9" s="1" t="s">
        <v>38</v>
      </c>
      <c r="F9" s="2">
        <f>CORREL(A4:A13,B4:B13)</f>
        <v>-0.916260108881439</v>
      </c>
      <c r="H9" s="4">
        <f>D9^2</f>
        <v>698.2405876951337</v>
      </c>
    </row>
    <row r="10" spans="1:8" ht="18.75">
      <c r="A10" s="2">
        <v>70</v>
      </c>
      <c r="B10" s="2">
        <v>393</v>
      </c>
      <c r="C10" s="3">
        <f>$F$5+$F$4*A10</f>
        <v>383.5272727272727</v>
      </c>
      <c r="D10" s="3">
        <f t="shared" si="0"/>
        <v>9.472727272727298</v>
      </c>
      <c r="E10" s="1" t="s">
        <v>39</v>
      </c>
      <c r="F10" s="2">
        <f>F9^2</f>
        <v>0.8395325871274265</v>
      </c>
      <c r="H10" s="4">
        <f>D10^2</f>
        <v>89.73256198347154</v>
      </c>
    </row>
    <row r="11" spans="1:8" ht="17.25">
      <c r="A11" s="2">
        <v>80</v>
      </c>
      <c r="B11" s="2">
        <v>319</v>
      </c>
      <c r="C11" s="3">
        <f>$F$5+$F$4*A11</f>
        <v>363.4787878787879</v>
      </c>
      <c r="D11" s="3">
        <f t="shared" si="0"/>
        <v>-44.4787878787879</v>
      </c>
      <c r="H11" s="4">
        <f>D11^2</f>
        <v>1978.3625711662091</v>
      </c>
    </row>
    <row r="12" spans="1:8" ht="17.25">
      <c r="A12" s="2">
        <v>90</v>
      </c>
      <c r="B12" s="2">
        <v>324</v>
      </c>
      <c r="C12" s="3">
        <f>$F$5+$F$4*A12</f>
        <v>343.43030303030304</v>
      </c>
      <c r="D12" s="3">
        <f t="shared" si="0"/>
        <v>-19.430303030303037</v>
      </c>
      <c r="F12" s="4"/>
      <c r="H12" s="4">
        <f>D12^2</f>
        <v>377.53667584940337</v>
      </c>
    </row>
    <row r="13" spans="1:8" ht="17.25">
      <c r="A13" s="2">
        <v>100</v>
      </c>
      <c r="B13" s="2">
        <v>333</v>
      </c>
      <c r="C13" s="3">
        <f>$F$5+$F$4*A13</f>
        <v>323.3818181818182</v>
      </c>
      <c r="D13" s="3">
        <f t="shared" si="0"/>
        <v>9.618181818181824</v>
      </c>
      <c r="H13" s="4">
        <f>D13^2</f>
        <v>92.50942148760342</v>
      </c>
    </row>
    <row r="15" spans="4:8" ht="17.25">
      <c r="D15" s="1" t="s">
        <v>40</v>
      </c>
      <c r="E15" s="2">
        <f>(9)*D19^2</f>
        <v>39498.399999999914</v>
      </c>
      <c r="H15" s="4">
        <f>SUM(H4:H14)</f>
        <v>6338.206060606062</v>
      </c>
    </row>
    <row r="16" spans="4:5" ht="17.25">
      <c r="D16" s="1" t="s">
        <v>41</v>
      </c>
      <c r="E16" s="2">
        <f>E15*F10</f>
        <v>33160.193939393874</v>
      </c>
    </row>
    <row r="17" spans="4:5" ht="17.25">
      <c r="D17" s="1" t="s">
        <v>42</v>
      </c>
      <c r="E17" s="2">
        <f>E15-E16</f>
        <v>6338.20606060604</v>
      </c>
    </row>
    <row r="19" spans="4:5" ht="17.25">
      <c r="D19" s="2">
        <f>STDEV(B4:B13)</f>
        <v>66.24734795530385</v>
      </c>
      <c r="E19" s="2">
        <f>SQRT(E17/8)</f>
        <v>28.147393441946896</v>
      </c>
    </row>
    <row r="22" spans="1:2" ht="17.25">
      <c r="A22" s="2" t="s">
        <v>0</v>
      </c>
      <c r="B22" s="2">
        <v>-2</v>
      </c>
    </row>
    <row r="23" spans="1:2" ht="17.25">
      <c r="A23" s="2" t="s">
        <v>1</v>
      </c>
      <c r="B23" s="2">
        <v>500</v>
      </c>
    </row>
    <row r="24" spans="1:2" ht="17.25">
      <c r="A24" s="2" t="s">
        <v>2</v>
      </c>
      <c r="B24" s="2">
        <v>40</v>
      </c>
    </row>
    <row r="27" spans="3:4" ht="17.25">
      <c r="C27" s="3">
        <f>$F$5+$F$4*A27</f>
        <v>523.8666666666667</v>
      </c>
      <c r="D27" s="2" t="s">
        <v>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L.C. Larsen</cp:lastModifiedBy>
  <dcterms:created xsi:type="dcterms:W3CDTF">2000-05-08T23:47:44Z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