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5130" activeTab="0"/>
  </bookViews>
  <sheets>
    <sheet name="Both A and B" sheetId="1" r:id="rId1"/>
    <sheet name="Differences" sheetId="2" r:id="rId2"/>
    <sheet name="Subject" sheetId="3" r:id="rId3"/>
    <sheet name="Experimental Unit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<sst xmlns="http://schemas.openxmlformats.org/spreadsheetml/2006/main" count="24" uniqueCount="18">
  <si>
    <t>Subject</t>
  </si>
  <si>
    <t>Treatment</t>
  </si>
  <si>
    <t>A</t>
  </si>
  <si>
    <t>B</t>
  </si>
  <si>
    <t>Random</t>
  </si>
  <si>
    <t>Unit</t>
  </si>
  <si>
    <t>Mean</t>
  </si>
  <si>
    <t>StDev</t>
  </si>
  <si>
    <t>StdErr</t>
  </si>
  <si>
    <t>Differences</t>
  </si>
  <si>
    <t>t =</t>
  </si>
  <si>
    <t>d.f. =</t>
  </si>
  <si>
    <t>critical t =</t>
  </si>
  <si>
    <t>alpha =</t>
  </si>
  <si>
    <t>left tail</t>
  </si>
  <si>
    <t>two tail</t>
  </si>
  <si>
    <t>right tail</t>
  </si>
  <si>
    <t>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</si>
</sst>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Subject!$D$5:$D$14</c:f>
              <c:numCache>
                <c:ptCount val="10"/>
                <c:pt idx="0">
                  <c:v>29.307437268355194</c:v>
                </c:pt>
                <c:pt idx="1">
                  <c:v>14.324208064984413</c:v>
                </c:pt>
                <c:pt idx="2">
                  <c:v>15.514095752449428</c:v>
                </c:pt>
                <c:pt idx="3">
                  <c:v>28.43046055171674</c:v>
                </c:pt>
                <c:pt idx="4">
                  <c:v>16.444675242273313</c:v>
                </c:pt>
                <c:pt idx="5">
                  <c:v>28.524236192302507</c:v>
                </c:pt>
                <c:pt idx="6">
                  <c:v>14.64895496398263</c:v>
                </c:pt>
                <c:pt idx="7">
                  <c:v>17.356928132997464</c:v>
                </c:pt>
                <c:pt idx="8">
                  <c:v>47.70300284911439</c:v>
                </c:pt>
                <c:pt idx="9">
                  <c:v>12.679650894810747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Subject!$E$5:$E$14</c:f>
              <c:numCache>
                <c:ptCount val="10"/>
                <c:pt idx="0">
                  <c:v>30.990771211920208</c:v>
                </c:pt>
                <c:pt idx="1">
                  <c:v>15.87774980583087</c:v>
                </c:pt>
                <c:pt idx="2">
                  <c:v>16.496443410116328</c:v>
                </c:pt>
                <c:pt idx="3">
                  <c:v>28.098919366210335</c:v>
                </c:pt>
                <c:pt idx="4">
                  <c:v>16.46700960291643</c:v>
                </c:pt>
                <c:pt idx="5">
                  <c:v>28.33006627341333</c:v>
                </c:pt>
                <c:pt idx="6">
                  <c:v>15.334559168105486</c:v>
                </c:pt>
                <c:pt idx="7">
                  <c:v>19.134346152442014</c:v>
                </c:pt>
                <c:pt idx="8">
                  <c:v>48.7948029363455</c:v>
                </c:pt>
                <c:pt idx="9">
                  <c:v>10.456036685255555</c:v>
                </c:pt>
              </c:numCache>
            </c:numRef>
          </c:val>
          <c:smooth val="0"/>
        </c:ser>
        <c:marker val="1"/>
        <c:axId val="64385894"/>
        <c:axId val="42602135"/>
      </c:line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42602135"/>
        <c:crosses val="autoZero"/>
        <c:auto val="1"/>
        <c:lblOffset val="100"/>
        <c:noMultiLvlLbl val="0"/>
      </c:catAx>
      <c:valAx>
        <c:axId val="42602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64385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Subject!$B$17:$B$26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Subject!$D$17:$D$26</c:f>
              <c:numCache>
                <c:ptCount val="10"/>
                <c:pt idx="0">
                  <c:v>-1.6833339435650139</c:v>
                </c:pt>
                <c:pt idx="1">
                  <c:v>-1.5535417408464571</c:v>
                </c:pt>
                <c:pt idx="2">
                  <c:v>-0.9823476576668995</c:v>
                </c:pt>
                <c:pt idx="3">
                  <c:v>0.3315411855064063</c:v>
                </c:pt>
                <c:pt idx="4">
                  <c:v>-0.02233436064311789</c:v>
                </c:pt>
                <c:pt idx="5">
                  <c:v>0.19416991888917678</c:v>
                </c:pt>
                <c:pt idx="6">
                  <c:v>-0.6856042041228552</c:v>
                </c:pt>
                <c:pt idx="7">
                  <c:v>-1.77741801944455</c:v>
                </c:pt>
                <c:pt idx="8">
                  <c:v>-1.0918000872311069</c:v>
                </c:pt>
                <c:pt idx="9">
                  <c:v>2.2236142095551923</c:v>
                </c:pt>
              </c:numCache>
            </c:numRef>
          </c:val>
          <c:smooth val="0"/>
        </c:ser>
        <c:marker val="1"/>
        <c:axId val="47874896"/>
        <c:axId val="28220881"/>
      </c:line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28220881"/>
        <c:crosses val="autoZero"/>
        <c:auto val="1"/>
        <c:lblOffset val="100"/>
        <c:noMultiLvlLbl val="0"/>
      </c:catAx>
      <c:valAx>
        <c:axId val="28220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47874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zoomScale="125" zoomScaleNormal="125" workbookViewId="0" topLeftCell="A2">
      <selection activeCell="A5" sqref="A5"/>
    </sheetView>
  </sheetViews>
  <sheetFormatPr defaultColWidth="9.140625" defaultRowHeight="12.75"/>
  <cols>
    <col min="3" max="3" width="2.421875" style="0" customWidth="1"/>
  </cols>
  <sheetData>
    <row r="1" spans="11:13" ht="12.75">
      <c r="K1">
        <v>100</v>
      </c>
      <c r="L1">
        <v>-5</v>
      </c>
      <c r="M1">
        <v>5</v>
      </c>
    </row>
    <row r="2" spans="11:13" ht="12.75">
      <c r="K2">
        <v>5</v>
      </c>
      <c r="L2">
        <v>10</v>
      </c>
      <c r="M2">
        <v>50</v>
      </c>
    </row>
    <row r="3" spans="2:13" ht="12.75">
      <c r="B3" t="s">
        <v>0</v>
      </c>
      <c r="D3" s="3" t="s">
        <v>1</v>
      </c>
      <c r="E3" s="3"/>
      <c r="F3" s="1"/>
      <c r="G3" s="1"/>
      <c r="H3" s="3" t="s">
        <v>1</v>
      </c>
      <c r="I3" s="3"/>
      <c r="K3" t="s">
        <v>5</v>
      </c>
      <c r="L3" s="3" t="s">
        <v>4</v>
      </c>
      <c r="M3" s="3"/>
    </row>
    <row r="4" spans="4:9" ht="12.75">
      <c r="D4" s="1" t="s">
        <v>2</v>
      </c>
      <c r="E4" s="1" t="s">
        <v>3</v>
      </c>
      <c r="F4" s="1"/>
      <c r="G4" s="1"/>
      <c r="H4" s="1" t="s">
        <v>2</v>
      </c>
      <c r="I4" s="1" t="s">
        <v>3</v>
      </c>
    </row>
    <row r="5" spans="2:13" ht="12.75">
      <c r="B5">
        <v>1</v>
      </c>
      <c r="D5">
        <f>$K5+L5</f>
        <v>44.17260521530995</v>
      </c>
      <c r="E5">
        <f>$K5+M5</f>
        <v>45.5702300417692</v>
      </c>
      <c r="G5" t="s">
        <v>6</v>
      </c>
      <c r="H5">
        <f>AVERAGE(D5:D14)</f>
        <v>26.923061763381973</v>
      </c>
      <c r="I5">
        <f>AVERAGE(E5:E14)</f>
        <v>26.520871570793542</v>
      </c>
      <c r="K5">
        <f>RANDBETWEEN(L$2,M$2)</f>
        <v>45</v>
      </c>
      <c r="L5">
        <f ca="1">(0.5-RAND())*$K$2</f>
        <v>-0.8273947846900487</v>
      </c>
      <c r="M5">
        <f ca="1">(0.5-RAND())*$K$2</f>
        <v>0.5702300417691997</v>
      </c>
    </row>
    <row r="6" spans="2:13" ht="12.75">
      <c r="B6">
        <v>2</v>
      </c>
      <c r="D6">
        <f aca="true" t="shared" si="0" ref="D6:D14">$K6+L6</f>
        <v>14.484434056108519</v>
      </c>
      <c r="E6">
        <f aca="true" t="shared" si="1" ref="E6:E14">$K6+M6</f>
        <v>16.370587625400276</v>
      </c>
      <c r="G6" t="s">
        <v>7</v>
      </c>
      <c r="H6">
        <f>STDEV(D5:D14)</f>
        <v>14.386386054529256</v>
      </c>
      <c r="I6">
        <f>STDEV(E5:E14)</f>
        <v>13.673659021968952</v>
      </c>
      <c r="K6">
        <f>RANDBETWEEN(L$2,M$2)</f>
        <v>15</v>
      </c>
      <c r="L6">
        <f aca="true" ca="1" t="shared" si="2" ref="L6:M14">(0.5-RAND())*$K$2</f>
        <v>-0.5155659438914806</v>
      </c>
      <c r="M6">
        <f ca="1" t="shared" si="2"/>
        <v>1.3705876254002758</v>
      </c>
    </row>
    <row r="7" spans="2:13" ht="12.75">
      <c r="B7">
        <v>3</v>
      </c>
      <c r="D7">
        <f t="shared" si="0"/>
        <v>26.968987600308054</v>
      </c>
      <c r="E7">
        <f t="shared" si="1"/>
        <v>23.406783995784576</v>
      </c>
      <c r="G7" t="s">
        <v>8</v>
      </c>
      <c r="H7">
        <f>H6/SQRT(COUNT(D5:D14))</f>
        <v>4.549374723079578</v>
      </c>
      <c r="I7">
        <f>I6/SQRT(COUNT(E5:E14))</f>
        <v>4.323990645793223</v>
      </c>
      <c r="K7">
        <f>RANDBETWEEN(L$2,M$2)</f>
        <v>25</v>
      </c>
      <c r="L7">
        <f ca="1" t="shared" si="2"/>
        <v>1.9689876003080542</v>
      </c>
      <c r="M7">
        <f ca="1" t="shared" si="2"/>
        <v>-1.5932160042154253</v>
      </c>
    </row>
    <row r="8" spans="2:13" ht="12.75">
      <c r="B8">
        <v>4</v>
      </c>
      <c r="D8">
        <f t="shared" si="0"/>
        <v>14.414974383361754</v>
      </c>
      <c r="E8">
        <f t="shared" si="1"/>
        <v>12.98294181950752</v>
      </c>
      <c r="G8" t="s">
        <v>17</v>
      </c>
      <c r="H8">
        <f>COUNT(D5:D14)</f>
        <v>10</v>
      </c>
      <c r="I8">
        <f>COUNT(E5:E14)</f>
        <v>10</v>
      </c>
      <c r="K8">
        <f>RANDBETWEEN(L$2,M$2)</f>
        <v>15</v>
      </c>
      <c r="L8">
        <f ca="1" t="shared" si="2"/>
        <v>-0.5850256166382461</v>
      </c>
      <c r="M8">
        <f ca="1" t="shared" si="2"/>
        <v>-2.017058180492479</v>
      </c>
    </row>
    <row r="9" spans="2:13" ht="12.75">
      <c r="B9">
        <v>5</v>
      </c>
      <c r="D9">
        <f t="shared" si="0"/>
        <v>15.381940696142909</v>
      </c>
      <c r="E9">
        <f t="shared" si="1"/>
        <v>14.91410636143938</v>
      </c>
      <c r="K9">
        <f>RANDBETWEEN(L$2,M$2)</f>
        <v>17</v>
      </c>
      <c r="L9">
        <f ca="1" t="shared" si="2"/>
        <v>-1.6180593038570912</v>
      </c>
      <c r="M9">
        <f ca="1" t="shared" si="2"/>
        <v>-2.085893638560621</v>
      </c>
    </row>
    <row r="10" spans="2:13" ht="12.75">
      <c r="B10">
        <v>6</v>
      </c>
      <c r="D10">
        <f t="shared" si="0"/>
        <v>15.284693080273032</v>
      </c>
      <c r="E10">
        <f t="shared" si="1"/>
        <v>15.818281369318834</v>
      </c>
      <c r="K10">
        <f>RANDBETWEEN(L$2,M$2)</f>
        <v>17</v>
      </c>
      <c r="L10">
        <f ca="1" t="shared" si="2"/>
        <v>-1.7153069197269688</v>
      </c>
      <c r="M10">
        <f ca="1" t="shared" si="2"/>
        <v>-1.1817186306811656</v>
      </c>
    </row>
    <row r="11" spans="2:13" ht="12.75">
      <c r="B11">
        <v>7</v>
      </c>
      <c r="D11">
        <f t="shared" si="0"/>
        <v>18.993877906157145</v>
      </c>
      <c r="E11">
        <f t="shared" si="1"/>
        <v>20.867024795123324</v>
      </c>
      <c r="K11">
        <f>RANDBETWEEN(L$2,M$2)</f>
        <v>19</v>
      </c>
      <c r="L11">
        <f ca="1" t="shared" si="2"/>
        <v>-0.006122093842855225</v>
      </c>
      <c r="M11">
        <f ca="1" t="shared" si="2"/>
        <v>1.8670247951233232</v>
      </c>
    </row>
    <row r="12" spans="2:13" ht="12.75">
      <c r="B12">
        <v>8</v>
      </c>
      <c r="D12">
        <f t="shared" si="0"/>
        <v>47.967612632093996</v>
      </c>
      <c r="E12">
        <f t="shared" si="1"/>
        <v>45.416864295655444</v>
      </c>
      <c r="K12">
        <f>RANDBETWEEN(L$2,M$2)</f>
        <v>47</v>
      </c>
      <c r="L12">
        <f ca="1" t="shared" si="2"/>
        <v>0.9676126320939948</v>
      </c>
      <c r="M12">
        <f ca="1" t="shared" si="2"/>
        <v>-1.5831357043445582</v>
      </c>
    </row>
    <row r="13" spans="2:13" ht="12.75">
      <c r="B13">
        <v>9</v>
      </c>
      <c r="D13">
        <f t="shared" si="0"/>
        <v>23.078757102056375</v>
      </c>
      <c r="E13">
        <f t="shared" si="1"/>
        <v>23.88342688036881</v>
      </c>
      <c r="K13">
        <f>RANDBETWEEN(L$2,M$2)</f>
        <v>22</v>
      </c>
      <c r="L13">
        <f ca="1" t="shared" si="2"/>
        <v>1.0787571020563747</v>
      </c>
      <c r="M13">
        <f ca="1" t="shared" si="2"/>
        <v>1.8834268803688072</v>
      </c>
    </row>
    <row r="14" spans="2:13" ht="12.75">
      <c r="B14">
        <v>10</v>
      </c>
      <c r="D14">
        <f t="shared" si="0"/>
        <v>48.48273496200798</v>
      </c>
      <c r="E14">
        <f t="shared" si="1"/>
        <v>45.97846852356807</v>
      </c>
      <c r="K14">
        <f>RANDBETWEEN(L$2,M$2)</f>
        <v>46</v>
      </c>
      <c r="L14">
        <f ca="1" t="shared" si="2"/>
        <v>2.4827349620079797</v>
      </c>
      <c r="M14">
        <f ca="1" t="shared" si="2"/>
        <v>-0.021531476431930763</v>
      </c>
    </row>
    <row r="16" ht="12.75">
      <c r="D16" t="s">
        <v>9</v>
      </c>
    </row>
    <row r="17" spans="2:8" ht="12.75">
      <c r="B17">
        <v>1</v>
      </c>
      <c r="D17">
        <f>D5-E5</f>
        <v>-1.39762482645925</v>
      </c>
      <c r="G17" t="s">
        <v>6</v>
      </c>
      <c r="H17">
        <f>AVERAGE(D17:D26)</f>
        <v>0.4021901925884285</v>
      </c>
    </row>
    <row r="18" spans="2:8" ht="12.75">
      <c r="B18">
        <v>2</v>
      </c>
      <c r="D18">
        <f aca="true" t="shared" si="3" ref="D18:D26">D6-E6</f>
        <v>-1.886153569291757</v>
      </c>
      <c r="G18" t="s">
        <v>7</v>
      </c>
      <c r="H18">
        <f>STDEV(D17:D26)</f>
        <v>2.001965654428752</v>
      </c>
    </row>
    <row r="19" spans="2:8" ht="12.75">
      <c r="B19">
        <v>3</v>
      </c>
      <c r="D19">
        <f t="shared" si="3"/>
        <v>3.5622036045234786</v>
      </c>
      <c r="G19" t="s">
        <v>8</v>
      </c>
      <c r="H19">
        <f>H18/SQRT(COUNT(D17:D26))</f>
        <v>0.6330771265424411</v>
      </c>
    </row>
    <row r="20" spans="2:4" ht="12.75">
      <c r="B20">
        <v>4</v>
      </c>
      <c r="D20">
        <f t="shared" si="3"/>
        <v>1.432032563854234</v>
      </c>
    </row>
    <row r="21" spans="2:8" ht="12.75">
      <c r="B21">
        <v>5</v>
      </c>
      <c r="D21">
        <f t="shared" si="3"/>
        <v>0.46783433470352875</v>
      </c>
      <c r="G21" s="2" t="s">
        <v>10</v>
      </c>
      <c r="H21">
        <f>(H17-0)/H19</f>
        <v>0.6352941462045792</v>
      </c>
    </row>
    <row r="22" spans="2:4" ht="12.75">
      <c r="B22">
        <v>6</v>
      </c>
      <c r="D22">
        <f t="shared" si="3"/>
        <v>-0.5335882890458024</v>
      </c>
    </row>
    <row r="23" spans="2:8" ht="12.75">
      <c r="B23">
        <v>7</v>
      </c>
      <c r="D23">
        <f t="shared" si="3"/>
        <v>-1.873146888966179</v>
      </c>
      <c r="G23" s="2" t="s">
        <v>11</v>
      </c>
      <c r="H23">
        <f>COUNT(D17:D26)-1</f>
        <v>9</v>
      </c>
    </row>
    <row r="24" spans="2:8" ht="12.75">
      <c r="B24">
        <v>8</v>
      </c>
      <c r="D24">
        <f t="shared" si="3"/>
        <v>2.550748336438552</v>
      </c>
      <c r="G24" s="2" t="s">
        <v>13</v>
      </c>
      <c r="H24">
        <v>0.05</v>
      </c>
    </row>
    <row r="25" spans="2:7" ht="12.75">
      <c r="B25">
        <v>9</v>
      </c>
      <c r="D25">
        <f t="shared" si="3"/>
        <v>-0.8046697783124337</v>
      </c>
      <c r="G25" t="s">
        <v>12</v>
      </c>
    </row>
    <row r="26" spans="2:8" ht="12.75">
      <c r="B26">
        <v>10</v>
      </c>
      <c r="D26">
        <f t="shared" si="3"/>
        <v>2.504266438439913</v>
      </c>
      <c r="G26" s="2" t="s">
        <v>14</v>
      </c>
      <c r="H26">
        <f>-1*TINV(2*H$24,H$23)</f>
        <v>-1.83311385626439</v>
      </c>
    </row>
    <row r="27" spans="7:8" ht="12.75">
      <c r="G27" s="2" t="s">
        <v>15</v>
      </c>
      <c r="H27">
        <f>-1*TINV(H$24,H$23)</f>
        <v>-2.262158886878751</v>
      </c>
    </row>
    <row r="28" spans="7:8" ht="12.75">
      <c r="G28" s="2" t="s">
        <v>16</v>
      </c>
      <c r="H28">
        <f>TINV(2*H$24,H$23)</f>
        <v>1.83311385626439</v>
      </c>
    </row>
  </sheetData>
  <mergeCells count="3">
    <mergeCell ref="D3:E3"/>
    <mergeCell ref="L3:M3"/>
    <mergeCell ref="H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Lawrence C. Larsen</cp:lastModifiedBy>
  <dcterms:created xsi:type="dcterms:W3CDTF">2000-04-06T00:09:50Z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